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vignolet\Downloads\"/>
    </mc:Choice>
  </mc:AlternateContent>
  <xr:revisionPtr revIDLastSave="0" documentId="8_{B455BC75-63B3-45F9-B7E3-BD4AAACBFC0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Lisez-moi" sheetId="1" r:id="rId1"/>
    <sheet name="Simulateur" sheetId="2" r:id="rId2"/>
    <sheet name="Barème 2027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3" l="1"/>
  <c r="H16" i="3" s="1"/>
  <c r="F15" i="3"/>
  <c r="H15" i="3" s="1"/>
  <c r="F14" i="3"/>
  <c r="H14" i="3" s="1"/>
  <c r="F13" i="3"/>
  <c r="H13" i="3" s="1"/>
  <c r="F12" i="3"/>
  <c r="H12" i="3" s="1"/>
  <c r="F11" i="3"/>
  <c r="H11" i="3" s="1"/>
  <c r="F10" i="3"/>
  <c r="H10" i="3" s="1"/>
  <c r="F9" i="3"/>
  <c r="H9" i="3" s="1"/>
  <c r="F8" i="3"/>
  <c r="H8" i="3" s="1"/>
  <c r="F6" i="3"/>
  <c r="H6" i="3" s="1"/>
  <c r="F5" i="3"/>
  <c r="H5" i="3" s="1"/>
  <c r="F4" i="3"/>
  <c r="H4" i="3" s="1"/>
  <c r="A33" i="2"/>
  <c r="H15" i="2"/>
  <c r="C27" i="2" s="1"/>
  <c r="H14" i="2"/>
  <c r="H13" i="2"/>
  <c r="H11" i="2"/>
  <c r="H12" i="2" s="1"/>
  <c r="H16" i="2" l="1"/>
  <c r="C25" i="2"/>
  <c r="H23" i="2" l="1"/>
  <c r="A35" i="2"/>
  <c r="H25" i="2" l="1"/>
  <c r="C26" i="2" s="1"/>
  <c r="C28" i="2" s="1"/>
  <c r="H24" i="2"/>
  <c r="C20" i="2" s="1"/>
  <c r="C21" i="2" s="1"/>
  <c r="C32" i="2" l="1"/>
</calcChain>
</file>

<file path=xl/sharedStrings.xml><?xml version="1.0" encoding="utf-8"?>
<sst xmlns="http://schemas.openxmlformats.org/spreadsheetml/2006/main" count="94" uniqueCount="88">
  <si>
    <t>Comité Régional de Cyclisme</t>
  </si>
  <si>
    <t>Comment utiliser ce fichier :</t>
  </si>
  <si>
    <t>1. Ouvrez l'onglet "Simulateur".</t>
  </si>
  <si>
    <t>3. Indiquez si la mutation se fait vers un club du même Comité Régional ou d'un autre Comité ("Hors région").</t>
  </si>
  <si>
    <t>4. Indiquez si la mutation est faite pendant la période officielle ou hors période (majoration de 50% sur le droit de mutation, Article 1.9 du règlement).</t>
  </si>
  <si>
    <t>5. Si la catégorie est U15/U17, indiquez le nombre d'années passées au club en U15 (n15) et en U17 (n17), tel que défini à l'Article 7.1.</t>
  </si>
  <si>
    <t>Onglets du fichier :</t>
  </si>
  <si>
    <t>- Simulateur : outil de calcul interactif à utiliser par les licenciés.</t>
  </si>
  <si>
    <t>Sources :</t>
  </si>
  <si>
    <t>Notes importantes :</t>
  </si>
  <si>
    <t>- Le droit de mutation, l'indemnité au club quitté et l'indemnité au fonds de formation sont fixés annuellement par le Bureau exécutif de la FFC (Article 2).</t>
  </si>
  <si>
    <t>- Les licenciés Elite Professionnel(le) sous contrat de travail reconnu (WT / Pro Teams / Continentales UCI) ne sont pas soumis au régime des mutations (Article 1.3).</t>
  </si>
  <si>
    <t>- Pour la catégorie U15/U17, le total est plafonné à 270 € (droit de mutation + indemnité club quitté + indemnité fonds de formation), sans indemnité complémentaire au comité régional quitté.</t>
  </si>
  <si>
    <t>- Ce simulateur est un outil d'aide ; en cas de litige ou de cas particulier, se référer au règlement officiel et au Comité Régional.</t>
  </si>
  <si>
    <t>VOS INFORMATIONS</t>
  </si>
  <si>
    <t>Valeurs intermédiaires (calcul automatique)</t>
  </si>
  <si>
    <t>1. Catégorie du licencié</t>
  </si>
  <si>
    <t>Homme Elite</t>
  </si>
  <si>
    <t>Droit de mutation (barème)</t>
  </si>
  <si>
    <t>2. Type de mutation</t>
  </si>
  <si>
    <t>Droit de mutation (avec majoration hors période)</t>
  </si>
  <si>
    <t>3. Période de mutation</t>
  </si>
  <si>
    <t>Dans la période</t>
  </si>
  <si>
    <t>Indemnité club quitté (brute)</t>
  </si>
  <si>
    <t>4. Années passées au club en U15 (n15)</t>
  </si>
  <si>
    <t>Indemnité fonds de formation (brute)</t>
  </si>
  <si>
    <t>5. Années passées au club en U17 (n17)</t>
  </si>
  <si>
    <t>Indemnité comité quitté (barème, si hors région)</t>
  </si>
  <si>
    <t>(Les champs n15 / n17 ne sont utiles que pour la catégorie "U15 / U17".)</t>
  </si>
  <si>
    <t>Total brut droit + indemnités (avant plafond U15/U17)</t>
  </si>
  <si>
    <t>Facteur de plafonnement (U15/U17, plafond 270 €)</t>
  </si>
  <si>
    <t>MONTANT À PAYER AU COMITÉ RÉGIONAL</t>
  </si>
  <si>
    <t>Indemnité club quitté (ajustée si plafond)</t>
  </si>
  <si>
    <t>Droit de mutation (majoré si hors période)</t>
  </si>
  <si>
    <t>Indemnité fonds de formation (ajustée si plafond)</t>
  </si>
  <si>
    <t>Indemnité au fonds de formation</t>
  </si>
  <si>
    <t>Indemnité au comité régional quitté (si hors région)</t>
  </si>
  <si>
    <t>SOUS-TOTAL COMITÉ RÉGIONAL</t>
  </si>
  <si>
    <t>Indemnité au club quitté</t>
  </si>
  <si>
    <t>SOUS-TOTAL CLUB QUITTÉ</t>
  </si>
  <si>
    <t>TOTAL GÉNÉRAL À PAYER PAR LE LICENCIÉ</t>
  </si>
  <si>
    <t>Catégorie</t>
  </si>
  <si>
    <t>Type</t>
  </si>
  <si>
    <t>Droits de mutation (€)</t>
  </si>
  <si>
    <t>Indemnité club quitté (€)</t>
  </si>
  <si>
    <t>Indemnité fonds de formation (€)</t>
  </si>
  <si>
    <t>Total mutation région (€)</t>
  </si>
  <si>
    <t>Indemnité comité quitté - hors région (€)</t>
  </si>
  <si>
    <t>Total mutation hors région (€)</t>
  </si>
  <si>
    <t>Cadre technique &amp; arbitre (hors école de vélo &amp; club, jeunes, BMX)</t>
  </si>
  <si>
    <t>6</t>
  </si>
  <si>
    <t>Cadre technique (Entraîneur fédéral / club expert DN - Brevet d'État/Beesac)</t>
  </si>
  <si>
    <t>9</t>
  </si>
  <si>
    <t>Arbitre école de vélo &amp; club / jeunes / BMX, Loisir, Épreuve de masse, Dirigeant, Assistance organisation, Animateur, Santé</t>
  </si>
  <si>
    <t>7</t>
  </si>
  <si>
    <t>U15 / U17 (voir calcul spécifique dans le Simulateur)</t>
  </si>
  <si>
    <t>8</t>
  </si>
  <si>
    <t>30€ x n15 + 50€ x n17 (voir Simulateur)</t>
  </si>
  <si>
    <t>15€ x n15 + 20€ x n17 (voir Simulateur)</t>
  </si>
  <si>
    <t>maxi 270 €</t>
  </si>
  <si>
    <t>1</t>
  </si>
  <si>
    <t>Homme Open 1</t>
  </si>
  <si>
    <t>2</t>
  </si>
  <si>
    <t>Homme Open 2</t>
  </si>
  <si>
    <t>3</t>
  </si>
  <si>
    <t>Homme Open 3</t>
  </si>
  <si>
    <t>4</t>
  </si>
  <si>
    <t>Femme Elite</t>
  </si>
  <si>
    <t>Femme Open 1</t>
  </si>
  <si>
    <t>Femme Open 2</t>
  </si>
  <si>
    <t>Femme Open 3</t>
  </si>
  <si>
    <t>5</t>
  </si>
  <si>
    <t>Access Homme &amp; Femme</t>
  </si>
  <si>
    <t>Notes :</t>
  </si>
  <si>
    <t>- Quote-part FFC / Comité Régional sur les droits de mutation : 50/50.</t>
  </si>
  <si>
    <t>- Majoration de 50% du droit de mutation en cas de mutation hors période (Article 1.9) - appliquée automatiquement dans le Simulateur.</t>
  </si>
  <si>
    <t>- n15 = nombre d'années passées dans le club en catégorie U15 ; n17 = nombre d'années passées dans le club en catégorie U17.</t>
  </si>
  <si>
    <t>Simulateur du coût d'une mutation - Pour la saison 2027</t>
  </si>
  <si>
    <r>
      <t xml:space="preserve">MONTANT À PAYER AU </t>
    </r>
    <r>
      <rPr>
        <b/>
        <u/>
        <sz val="12"/>
        <color rgb="FFFFFFFF"/>
        <rFont val="Arial"/>
        <family val="2"/>
      </rPr>
      <t>CLUB QUITTÉ</t>
    </r>
  </si>
  <si>
    <t>2. Choisissez la catégorie du licencié dans la liste déroulante.</t>
  </si>
  <si>
    <t>6. Le montant total à payer par le licencié à son club quitté et au comité régional s'affiche automatiquement.</t>
  </si>
  <si>
    <t>- Barème 2027 : tarification officielle utilisée par le simulateur (Bureau exécutif de la FFC).</t>
  </si>
  <si>
    <t>- Tarification des mutations, saison 2027 (Bureau exécutif de la FFC).</t>
  </si>
  <si>
    <t>- Les licenciés Baby vélo (U7 à U13), loisir, épreuve de masse, dirigeant, assistance organisation, animateur, santé, arbitre (école de vélo et club, Jeunes) doivent utiliser l'imprime de mutation Type 7 gratuit, téléchargeable sur le site du Comité Régional (https://paysdelaloirecyclisme.fr/).</t>
  </si>
  <si>
    <t>- Règlement des mutations au titre de l'année 2027, validation au BE du 23 juillet 2026.</t>
  </si>
  <si>
    <t>Simulateur du coût d'une mutation - Saison 2027</t>
  </si>
  <si>
    <t>Tarification des mutations - Saison 2027</t>
  </si>
  <si>
    <t>Source : Tarification des mutations, saison 2027 - Bureau exécutif de la FFC / Règlement des mutations 2027, validation BE du 23/07/2026.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</si>
</sst>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&quot; €&quot;"/>
  </numFmts>
  <fonts count="24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b/>
      <sz val="12"/>
      <color rgb="FF000000"/>
      <name val="Arial"/>
      <charset val="1"/>
    </font>
    <font>
      <sz val="11"/>
      <color rgb="FF000000"/>
      <name val="Arial"/>
      <charset val="1"/>
    </font>
    <font>
      <i/>
      <sz val="11"/>
      <color rgb="FF555555"/>
      <name val="Arial"/>
      <charset val="1"/>
    </font>
    <font>
      <b/>
      <sz val="12"/>
      <color rgb="FFFFFFFF"/>
      <name val="Arial"/>
      <charset val="1"/>
    </font>
    <font>
      <b/>
      <i/>
      <sz val="9"/>
      <color rgb="FF555555"/>
      <name val="Arial"/>
      <charset val="1"/>
    </font>
    <font>
      <sz val="11"/>
      <name val="Arial"/>
      <charset val="1"/>
    </font>
    <font>
      <b/>
      <sz val="11"/>
      <color rgb="FF0000FF"/>
      <name val="Arial"/>
      <charset val="1"/>
    </font>
    <font>
      <sz val="9"/>
      <color rgb="FF555555"/>
      <name val="Arial"/>
      <charset val="1"/>
    </font>
    <font>
      <i/>
      <sz val="9"/>
      <color rgb="FF555555"/>
      <name val="Arial"/>
      <charset val="1"/>
    </font>
    <font>
      <b/>
      <sz val="11"/>
      <color rgb="FF1F3864"/>
      <name val="Arial"/>
      <charset val="1"/>
    </font>
    <font>
      <b/>
      <sz val="11"/>
      <color rgb="FF375623"/>
      <name val="Arial"/>
      <charset val="1"/>
    </font>
    <font>
      <i/>
      <sz val="9"/>
      <color rgb="FFC00000"/>
      <name val="Arial"/>
      <charset val="1"/>
    </font>
    <font>
      <b/>
      <sz val="14"/>
      <color rgb="FF1F3864"/>
      <name val="Arial"/>
      <charset val="1"/>
    </font>
    <font>
      <b/>
      <sz val="10"/>
      <color rgb="FFFFFFFF"/>
      <name val="Arial"/>
      <charset val="1"/>
    </font>
    <font>
      <sz val="11"/>
      <color rgb="FF0000FF"/>
      <name val="Arial"/>
      <charset val="1"/>
    </font>
    <font>
      <b/>
      <sz val="16"/>
      <color rgb="FF1F3864"/>
      <name val="Arial"/>
      <family val="2"/>
    </font>
    <font>
      <b/>
      <sz val="13"/>
      <name val="Arial"/>
      <family val="2"/>
    </font>
    <font>
      <b/>
      <sz val="14"/>
      <color rgb="FF1F3864"/>
      <name val="Arial"/>
      <family val="2"/>
    </font>
    <font>
      <b/>
      <sz val="16"/>
      <color rgb="FFFFFFFF"/>
      <name val="Arial"/>
      <family val="2"/>
    </font>
    <font>
      <b/>
      <u/>
      <sz val="12"/>
      <color rgb="FFFFFFFF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E2EFDA"/>
      </patternFill>
    </fill>
    <fill>
      <patternFill patternType="solid">
        <fgColor theme="0" tint="-0.14999847407452621"/>
        <bgColor rgb="FF333399"/>
      </patternFill>
    </fill>
    <fill>
      <patternFill patternType="solid">
        <fgColor theme="9" tint="0.39997558519241921"/>
        <bgColor rgb="FF555555"/>
      </patternFill>
    </fill>
    <fill>
      <patternFill patternType="solid">
        <fgColor theme="9" tint="0.39997558519241921"/>
        <bgColor rgb="FFF2F2F2"/>
      </patternFill>
    </fill>
    <fill>
      <patternFill patternType="solid">
        <fgColor theme="3" tint="0.39997558519241921"/>
        <bgColor rgb="FF333399"/>
      </patternFill>
    </fill>
    <fill>
      <patternFill patternType="solid">
        <fgColor theme="3" tint="0.39997558519241921"/>
        <bgColor rgb="FFE2EFDA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165" fontId="16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165" fontId="16" fillId="4" borderId="1" xfId="0" applyNumberFormat="1" applyFont="1" applyFill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164" fontId="9" fillId="0" borderId="0" xfId="0" applyNumberFormat="1" applyFont="1"/>
    <xf numFmtId="0" fontId="12" fillId="0" borderId="0" xfId="0" applyFont="1"/>
    <xf numFmtId="164" fontId="12" fillId="0" borderId="0" xfId="0" applyNumberFormat="1" applyFont="1" applyAlignment="1">
      <alignment horizontal="center" vertical="center"/>
    </xf>
    <xf numFmtId="49" fontId="23" fillId="0" borderId="0" xfId="0" applyNumberFormat="1" applyFont="1"/>
    <xf numFmtId="49" fontId="0" fillId="0" borderId="0" xfId="0" applyNumberFormat="1"/>
    <xf numFmtId="49" fontId="23" fillId="0" borderId="0" xfId="0" applyNumberFormat="1" applyFont="1" applyAlignment="1">
      <alignment horizontal="left" vertical="center" wrapText="1"/>
    </xf>
    <xf numFmtId="0" fontId="17" fillId="0" borderId="0" xfId="0" applyFont="1"/>
    <xf numFmtId="0" fontId="1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/>
    <xf numFmtId="0" fontId="20" fillId="8" borderId="0" xfId="0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8" fillId="5" borderId="0" xfId="0" applyFont="1" applyFill="1" applyAlignment="1">
      <alignment horizontal="left" vertical="center"/>
    </xf>
    <xf numFmtId="164" fontId="18" fillId="5" borderId="0" xfId="0" applyNumberFormat="1" applyFont="1" applyFill="1" applyAlignment="1">
      <alignment horizontal="center" vertical="center"/>
    </xf>
    <xf numFmtId="0" fontId="13" fillId="0" borderId="0" xfId="0" applyFont="1"/>
    <xf numFmtId="0" fontId="22" fillId="6" borderId="0" xfId="0" applyFont="1" applyFill="1"/>
    <xf numFmtId="0" fontId="5" fillId="6" borderId="0" xfId="0" applyFont="1" applyFill="1"/>
    <xf numFmtId="0" fontId="12" fillId="0" borderId="0" xfId="0" applyFont="1"/>
    <xf numFmtId="164" fontId="12" fillId="7" borderId="1" xfId="0" applyNumberFormat="1" applyFont="1" applyFill="1" applyBorder="1" applyAlignment="1">
      <alignment horizontal="center" vertical="center"/>
    </xf>
    <xf numFmtId="0" fontId="11" fillId="0" borderId="0" xfId="0" applyFont="1"/>
    <xf numFmtId="164" fontId="19" fillId="9" borderId="1" xfId="0" applyNumberFormat="1" applyFont="1" applyFill="1" applyBorder="1" applyAlignment="1">
      <alignment horizontal="center" vertical="center"/>
    </xf>
    <xf numFmtId="0" fontId="14" fillId="0" borderId="0" xfId="0" applyFont="1"/>
    <xf numFmtId="49" fontId="2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320613</xdr:colOff>
      <xdr:row>6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E8F0D5B-615F-87D4-D76B-F68FB9D86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2213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tabSelected="1" zoomScaleNormal="100" workbookViewId="0">
      <selection activeCell="K15" sqref="K15"/>
    </sheetView>
  </sheetViews>
  <sheetFormatPr baseColWidth="10" defaultColWidth="8.6640625" defaultRowHeight="14.4" x14ac:dyDescent="0.3"/>
  <cols>
    <col min="1" max="1" width="100" customWidth="1"/>
  </cols>
  <sheetData>
    <row r="1" spans="1:1" ht="19.5" customHeight="1" x14ac:dyDescent="0.4">
      <c r="A1" s="1" t="s">
        <v>85</v>
      </c>
    </row>
    <row r="3" spans="1:1" ht="15" customHeight="1" x14ac:dyDescent="0.3">
      <c r="A3" s="2" t="s">
        <v>0</v>
      </c>
    </row>
    <row r="5" spans="1:1" ht="15" customHeight="1" x14ac:dyDescent="0.3">
      <c r="A5" s="2" t="s">
        <v>1</v>
      </c>
    </row>
    <row r="6" spans="1:1" ht="15" customHeight="1" x14ac:dyDescent="0.3">
      <c r="A6" s="3" t="s">
        <v>2</v>
      </c>
    </row>
    <row r="7" spans="1:1" ht="15" customHeight="1" x14ac:dyDescent="0.3">
      <c r="A7" s="3" t="s">
        <v>79</v>
      </c>
    </row>
    <row r="8" spans="1:1" ht="15" customHeight="1" x14ac:dyDescent="0.3">
      <c r="A8" s="3" t="s">
        <v>3</v>
      </c>
    </row>
    <row r="9" spans="1:1" ht="15" customHeight="1" x14ac:dyDescent="0.3">
      <c r="A9" s="3" t="s">
        <v>4</v>
      </c>
    </row>
    <row r="10" spans="1:1" ht="15" customHeight="1" x14ac:dyDescent="0.3">
      <c r="A10" s="3" t="s">
        <v>5</v>
      </c>
    </row>
    <row r="11" spans="1:1" ht="15" customHeight="1" x14ac:dyDescent="0.3">
      <c r="A11" s="3" t="s">
        <v>80</v>
      </c>
    </row>
    <row r="13" spans="1:1" ht="15" customHeight="1" x14ac:dyDescent="0.3">
      <c r="A13" s="2" t="s">
        <v>6</v>
      </c>
    </row>
    <row r="14" spans="1:1" ht="15" customHeight="1" x14ac:dyDescent="0.3">
      <c r="A14" s="18" t="s">
        <v>81</v>
      </c>
    </row>
    <row r="15" spans="1:1" ht="15" customHeight="1" x14ac:dyDescent="0.3">
      <c r="A15" s="3" t="s">
        <v>7</v>
      </c>
    </row>
    <row r="17" spans="1:5" ht="15" customHeight="1" x14ac:dyDescent="0.3">
      <c r="A17" s="2" t="s">
        <v>8</v>
      </c>
    </row>
    <row r="18" spans="1:5" ht="15" customHeight="1" x14ac:dyDescent="0.3">
      <c r="A18" s="43" t="s">
        <v>84</v>
      </c>
    </row>
    <row r="19" spans="1:5" ht="15" customHeight="1" x14ac:dyDescent="0.3">
      <c r="A19" s="18" t="s">
        <v>82</v>
      </c>
    </row>
    <row r="21" spans="1:5" ht="15" customHeight="1" x14ac:dyDescent="0.3">
      <c r="A21" s="2" t="s">
        <v>9</v>
      </c>
    </row>
    <row r="22" spans="1:5" ht="15" customHeight="1" x14ac:dyDescent="0.3">
      <c r="A22" s="3" t="s">
        <v>10</v>
      </c>
    </row>
    <row r="23" spans="1:5" s="19" customFormat="1" ht="26.4" customHeight="1" x14ac:dyDescent="0.3">
      <c r="A23" s="20" t="s">
        <v>83</v>
      </c>
      <c r="B23" s="20"/>
      <c r="C23" s="20"/>
      <c r="D23" s="20"/>
      <c r="E23" s="20"/>
    </row>
    <row r="24" spans="1:5" ht="15" customHeight="1" x14ac:dyDescent="0.3">
      <c r="A24" s="3" t="s">
        <v>11</v>
      </c>
    </row>
    <row r="25" spans="1:5" ht="15" customHeight="1" x14ac:dyDescent="0.3">
      <c r="A25" s="3" t="s">
        <v>12</v>
      </c>
    </row>
    <row r="26" spans="1:5" ht="15" customHeight="1" x14ac:dyDescent="0.3">
      <c r="A26" s="3" t="s">
        <v>13</v>
      </c>
    </row>
  </sheetData>
  <sheetProtection sheet="1" objects="1" scenarios="1" selectLockedCells="1" selectUnlockedCells="1"/>
  <mergeCells count="1">
    <mergeCell ref="A23:E2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H35"/>
  <sheetViews>
    <sheetView showGridLines="0" zoomScale="80" zoomScaleNormal="80" workbookViewId="0">
      <selection activeCell="C11" sqref="C11:D11"/>
    </sheetView>
  </sheetViews>
  <sheetFormatPr baseColWidth="10" defaultColWidth="8.6640625" defaultRowHeight="14.4" x14ac:dyDescent="0.3"/>
  <cols>
    <col min="1" max="1" width="20" customWidth="1"/>
    <col min="2" max="2" width="41.6640625" customWidth="1"/>
    <col min="3" max="3" width="20" customWidth="1"/>
    <col min="4" max="4" width="62.77734375" customWidth="1"/>
    <col min="6" max="6" width="38" hidden="1" customWidth="1"/>
    <col min="7" max="7" width="3" hidden="1" customWidth="1"/>
    <col min="8" max="8" width="14" hidden="1" customWidth="1"/>
    <col min="9" max="9" width="0" hidden="1" customWidth="1"/>
  </cols>
  <sheetData>
    <row r="7" spans="1:8" ht="21" x14ac:dyDescent="0.4">
      <c r="A7" s="21" t="s">
        <v>77</v>
      </c>
      <c r="B7" s="22"/>
      <c r="C7" s="22"/>
      <c r="D7" s="22"/>
    </row>
    <row r="8" spans="1:8" x14ac:dyDescent="0.3">
      <c r="A8" s="23" t="s">
        <v>0</v>
      </c>
      <c r="B8" s="23"/>
      <c r="C8" s="23"/>
      <c r="D8" s="23"/>
    </row>
    <row r="10" spans="1:8" ht="15.6" x14ac:dyDescent="0.3">
      <c r="A10" s="24" t="s">
        <v>14</v>
      </c>
      <c r="B10" s="24"/>
      <c r="C10" s="24"/>
      <c r="D10" s="24"/>
      <c r="F10" s="25" t="s">
        <v>15</v>
      </c>
      <c r="G10" s="25"/>
      <c r="H10" s="25"/>
    </row>
    <row r="11" spans="1:8" ht="27.75" customHeight="1" x14ac:dyDescent="0.3">
      <c r="A11" s="26" t="s">
        <v>16</v>
      </c>
      <c r="B11" s="26"/>
      <c r="C11" s="27"/>
      <c r="D11" s="27"/>
      <c r="F11" s="14" t="s">
        <v>18</v>
      </c>
      <c r="H11" s="15" t="e">
        <f>INDEX('Barème 2027'!$C$4:$C$16,MATCH($C$11,'Barème 2027'!$A$4:$A$16,0))</f>
        <v>#N/A</v>
      </c>
    </row>
    <row r="12" spans="1:8" ht="27.75" customHeight="1" x14ac:dyDescent="0.3">
      <c r="A12" s="26" t="s">
        <v>19</v>
      </c>
      <c r="B12" s="26"/>
      <c r="C12" s="27"/>
      <c r="D12" s="27"/>
      <c r="F12" s="14" t="s">
        <v>20</v>
      </c>
      <c r="H12" s="15" t="e">
        <f>H11*IF($C$13="Hors période",1.5,1)</f>
        <v>#N/A</v>
      </c>
    </row>
    <row r="13" spans="1:8" ht="27.75" customHeight="1" x14ac:dyDescent="0.3">
      <c r="A13" s="26" t="s">
        <v>21</v>
      </c>
      <c r="B13" s="26"/>
      <c r="C13" s="28" t="s">
        <v>22</v>
      </c>
      <c r="D13" s="28"/>
      <c r="F13" s="14" t="s">
        <v>23</v>
      </c>
      <c r="H13" s="15" t="e">
        <f>IF($C$11="U15 / U17 (voir calcul spécifique dans le Simulateur)",30*$C$14+50*$C$15,INDEX('Barème 2027'!$D$4:$D$16,MATCH($C$11,'Barème 2027'!$A$4:$A$16,0)))</f>
        <v>#N/A</v>
      </c>
    </row>
    <row r="14" spans="1:8" ht="27.75" customHeight="1" x14ac:dyDescent="0.3">
      <c r="A14" s="26" t="s">
        <v>24</v>
      </c>
      <c r="B14" s="26"/>
      <c r="C14" s="29"/>
      <c r="D14" s="29"/>
      <c r="F14" s="14" t="s">
        <v>25</v>
      </c>
      <c r="H14" s="15" t="e">
        <f>IF($C$11="U15 / U17 (voir calcul spécifique dans le Simulateur)",15*$C$14+20*$C$15,INDEX('Barème 2027'!$E$4:$E$16,MATCH($C$11,'Barème 2027'!$A$4:$A$16,0)))</f>
        <v>#N/A</v>
      </c>
    </row>
    <row r="15" spans="1:8" ht="27.75" customHeight="1" x14ac:dyDescent="0.3">
      <c r="A15" s="26" t="s">
        <v>26</v>
      </c>
      <c r="B15" s="26"/>
      <c r="C15" s="29"/>
      <c r="D15" s="29"/>
      <c r="F15" s="14" t="s">
        <v>27</v>
      </c>
      <c r="H15" s="15" t="e">
        <f>INDEX('Barème 2027'!$G$4:$G$16,MATCH($C$11,'Barème 2027'!$A$4:$A$16,0))</f>
        <v>#N/A</v>
      </c>
    </row>
    <row r="16" spans="1:8" x14ac:dyDescent="0.3">
      <c r="A16" s="30" t="s">
        <v>28</v>
      </c>
      <c r="B16" s="30"/>
      <c r="C16" s="30"/>
      <c r="D16" s="30"/>
      <c r="F16" s="14" t="s">
        <v>29</v>
      </c>
      <c r="H16" s="15" t="e">
        <f>H12+H13+H14</f>
        <v>#N/A</v>
      </c>
    </row>
    <row r="17" spans="1:8" x14ac:dyDescent="0.3">
      <c r="A17" s="13"/>
      <c r="B17" s="13"/>
      <c r="C17" s="13"/>
      <c r="D17" s="13"/>
      <c r="F17" s="14"/>
      <c r="H17" s="15"/>
    </row>
    <row r="18" spans="1:8" x14ac:dyDescent="0.3">
      <c r="A18" s="13"/>
      <c r="B18" s="13"/>
      <c r="C18" s="13"/>
      <c r="D18" s="13"/>
      <c r="F18" s="14"/>
      <c r="H18" s="15"/>
    </row>
    <row r="19" spans="1:8" ht="15.6" x14ac:dyDescent="0.3">
      <c r="A19" s="36" t="s">
        <v>78</v>
      </c>
      <c r="B19" s="37"/>
      <c r="C19" s="37"/>
      <c r="D19" s="37"/>
    </row>
    <row r="20" spans="1:8" ht="25.5" customHeight="1" x14ac:dyDescent="0.3">
      <c r="A20" s="26" t="s">
        <v>38</v>
      </c>
      <c r="B20" s="26"/>
      <c r="C20" s="32" t="e">
        <f>H24</f>
        <v>#N/A</v>
      </c>
      <c r="D20" s="32"/>
    </row>
    <row r="21" spans="1:8" ht="24" customHeight="1" x14ac:dyDescent="0.3">
      <c r="A21" s="38" t="s">
        <v>39</v>
      </c>
      <c r="B21" s="38"/>
      <c r="C21" s="39" t="e">
        <f>SUM(C20:C20)</f>
        <v>#N/A</v>
      </c>
      <c r="D21" s="39"/>
    </row>
    <row r="22" spans="1:8" ht="24" customHeight="1" x14ac:dyDescent="0.3">
      <c r="A22" s="16"/>
      <c r="B22" s="16"/>
      <c r="C22" s="17"/>
      <c r="D22" s="17"/>
    </row>
    <row r="23" spans="1:8" x14ac:dyDescent="0.3">
      <c r="F23" s="14" t="s">
        <v>30</v>
      </c>
      <c r="H23" s="15" t="e">
        <f>IF(AND($C$11="U15 / U17 (voir calcul spécifique dans le Simulateur)",H16&gt;270),IFERROR((270-H12)/(H13+H14),1),1)</f>
        <v>#N/A</v>
      </c>
    </row>
    <row r="24" spans="1:8" ht="21" x14ac:dyDescent="0.3">
      <c r="A24" s="31" t="s">
        <v>31</v>
      </c>
      <c r="B24" s="31"/>
      <c r="C24" s="31"/>
      <c r="D24" s="31"/>
      <c r="F24" s="14" t="s">
        <v>32</v>
      </c>
      <c r="H24" s="15" t="e">
        <f>IF($C$11="U15 / U17 (voir calcul spécifique dans le Simulateur)",H13*H23,H13)</f>
        <v>#N/A</v>
      </c>
    </row>
    <row r="25" spans="1:8" ht="25.5" customHeight="1" x14ac:dyDescent="0.3">
      <c r="A25" s="26" t="s">
        <v>33</v>
      </c>
      <c r="B25" s="26"/>
      <c r="C25" s="32" t="e">
        <f>H12</f>
        <v>#N/A</v>
      </c>
      <c r="D25" s="32"/>
      <c r="F25" s="14" t="s">
        <v>34</v>
      </c>
      <c r="H25" s="15" t="e">
        <f>IF($C$11="U15 / U17 (voir calcul spécifique dans le Simulateur)",H14*H23,H14)</f>
        <v>#N/A</v>
      </c>
    </row>
    <row r="26" spans="1:8" ht="25.5" customHeight="1" x14ac:dyDescent="0.3">
      <c r="A26" s="26" t="s">
        <v>35</v>
      </c>
      <c r="B26" s="26"/>
      <c r="C26" s="32" t="e">
        <f>H25</f>
        <v>#N/A</v>
      </c>
      <c r="D26" s="32"/>
    </row>
    <row r="27" spans="1:8" ht="25.5" customHeight="1" x14ac:dyDescent="0.3">
      <c r="A27" s="26" t="s">
        <v>36</v>
      </c>
      <c r="B27" s="26"/>
      <c r="C27" s="32">
        <f>IF($C$12="Hors région",H15,0)</f>
        <v>0</v>
      </c>
      <c r="D27" s="32"/>
    </row>
    <row r="28" spans="1:8" ht="24" customHeight="1" x14ac:dyDescent="0.3">
      <c r="A28" s="40" t="s">
        <v>37</v>
      </c>
      <c r="B28" s="40"/>
      <c r="C28" s="41" t="e">
        <f>SUM(C25:C27)</f>
        <v>#N/A</v>
      </c>
      <c r="D28" s="41"/>
    </row>
    <row r="32" spans="1:8" ht="27.75" customHeight="1" x14ac:dyDescent="0.3">
      <c r="A32" s="33" t="s">
        <v>40</v>
      </c>
      <c r="B32" s="33"/>
      <c r="C32" s="34" t="e">
        <f>IF($C$11="Elite Professionnel(le) - non soumis(e) au droit de mutation",0,C28+C21)</f>
        <v>#N/A</v>
      </c>
      <c r="D32" s="34"/>
    </row>
    <row r="33" spans="1:4" x14ac:dyDescent="0.3">
      <c r="A33" s="35" t="str">
        <f>IF($C$11="Elite Professionnel(le) - non soumis(e) au droit de mutation","Cette catégorie n'est pas soumise au régime des mutations (Article 1.3 du règlement).","")</f>
        <v/>
      </c>
      <c r="B33" s="35"/>
      <c r="C33" s="35"/>
      <c r="D33" s="35"/>
    </row>
    <row r="35" spans="1:4" x14ac:dyDescent="0.3">
      <c r="A35" s="35" t="e">
        <f>IF(AND($C$11="U15 / U17 (voir calcul spécifique dans le Simulateur)",H16&gt;270),"Plafond de 270 € atteint (Article 7.1) : l'indemnité au club quitté et l'indemnité au fonds de formation ont été réduites proportionnellement.","")</f>
        <v>#N/A</v>
      </c>
      <c r="B35" s="35"/>
      <c r="C35" s="35"/>
      <c r="D35" s="35"/>
    </row>
  </sheetData>
  <sheetProtection sheet="1" objects="1" scenarios="1" selectLockedCells="1"/>
  <mergeCells count="33">
    <mergeCell ref="A32:B32"/>
    <mergeCell ref="C32:D32"/>
    <mergeCell ref="A33:D33"/>
    <mergeCell ref="A35:D35"/>
    <mergeCell ref="A19:D19"/>
    <mergeCell ref="A20:B20"/>
    <mergeCell ref="C20:D20"/>
    <mergeCell ref="A21:B21"/>
    <mergeCell ref="C21:D21"/>
    <mergeCell ref="A26:B26"/>
    <mergeCell ref="C26:D26"/>
    <mergeCell ref="A27:B27"/>
    <mergeCell ref="C27:D27"/>
    <mergeCell ref="A28:B28"/>
    <mergeCell ref="C28:D28"/>
    <mergeCell ref="A15:B15"/>
    <mergeCell ref="C15:D15"/>
    <mergeCell ref="A16:D16"/>
    <mergeCell ref="A24:D24"/>
    <mergeCell ref="A25:B25"/>
    <mergeCell ref="C25:D25"/>
    <mergeCell ref="A12:B12"/>
    <mergeCell ref="C12:D12"/>
    <mergeCell ref="A13:B13"/>
    <mergeCell ref="C13:D13"/>
    <mergeCell ref="A14:B14"/>
    <mergeCell ref="C14:D14"/>
    <mergeCell ref="A7:D7"/>
    <mergeCell ref="A8:D8"/>
    <mergeCell ref="A10:D10"/>
    <mergeCell ref="F10:H10"/>
    <mergeCell ref="A11:B11"/>
    <mergeCell ref="C11:D11"/>
  </mergeCells>
  <dataValidations count="2">
    <dataValidation type="list" sqref="C12" xr:uid="{00000000-0002-0000-0100-000001000000}">
      <formula1>"Même région,Hors région"</formula1>
      <formula2>0</formula2>
    </dataValidation>
    <dataValidation type="list" sqref="C13" xr:uid="{00000000-0002-0000-0100-000002000000}">
      <formula1>"Dans la période,Hors période"</formula1>
      <formula2>0</formula2>
    </dataValidation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79" orientation="landscape" horizontalDpi="300" verticalDpi="300" r:id="rId1"/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prompt="Choisissez la catégorie du licencié" xr:uid="{00000000-0002-0000-0100-000000000000}">
          <x14:formula1>
            <xm:f>'Barème 2027'!$A$4:$A$16</xm:f>
          </x14:formula1>
          <x14:formula2>
            <xm:f>0</xm:f>
          </x14:formula2>
          <xm:sqref>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showGridLines="0" topLeftCell="A10" zoomScaleNormal="100" workbookViewId="0">
      <selection activeCell="A32" sqref="A32"/>
    </sheetView>
  </sheetViews>
  <sheetFormatPr baseColWidth="10" defaultColWidth="8.6640625" defaultRowHeight="14.4" x14ac:dyDescent="0.3"/>
  <cols>
    <col min="1" max="1" width="45.33203125" bestFit="1" customWidth="1"/>
    <col min="2" max="2" width="8" customWidth="1"/>
    <col min="3" max="3" width="15" customWidth="1"/>
    <col min="4" max="5" width="32.6640625" bestFit="1" customWidth="1"/>
    <col min="6" max="8" width="15" customWidth="1"/>
  </cols>
  <sheetData>
    <row r="1" spans="1:8" ht="17.25" customHeight="1" x14ac:dyDescent="0.3">
      <c r="A1" s="42" t="s">
        <v>86</v>
      </c>
      <c r="B1" s="42"/>
      <c r="C1" s="42"/>
      <c r="D1" s="42"/>
      <c r="E1" s="42"/>
      <c r="F1" s="42"/>
      <c r="G1" s="42"/>
      <c r="H1" s="42"/>
    </row>
    <row r="3" spans="1:8" ht="50.4" customHeight="1" x14ac:dyDescent="0.3">
      <c r="A3" s="4" t="s">
        <v>41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</row>
    <row r="4" spans="1:8" ht="30" customHeight="1" x14ac:dyDescent="0.3">
      <c r="A4" s="5" t="s">
        <v>49</v>
      </c>
      <c r="B4" s="6" t="s">
        <v>50</v>
      </c>
      <c r="C4" s="7">
        <v>60</v>
      </c>
      <c r="D4" s="7">
        <v>50</v>
      </c>
      <c r="E4" s="7">
        <v>0</v>
      </c>
      <c r="F4" s="8">
        <f>C4+D4+E4</f>
        <v>110</v>
      </c>
      <c r="G4" s="7">
        <v>0</v>
      </c>
      <c r="H4" s="8">
        <f>F4+G4</f>
        <v>110</v>
      </c>
    </row>
    <row r="5" spans="1:8" ht="28.8" x14ac:dyDescent="0.3">
      <c r="A5" s="9" t="s">
        <v>51</v>
      </c>
      <c r="B5" s="10" t="s">
        <v>52</v>
      </c>
      <c r="C5" s="11">
        <v>200</v>
      </c>
      <c r="D5" s="11">
        <v>200</v>
      </c>
      <c r="E5" s="11">
        <v>0</v>
      </c>
      <c r="F5" s="12">
        <f>C5+D5+E5</f>
        <v>400</v>
      </c>
      <c r="G5" s="11">
        <v>0</v>
      </c>
      <c r="H5" s="12">
        <f>F5+G5</f>
        <v>400</v>
      </c>
    </row>
    <row r="6" spans="1:8" ht="54.6" customHeight="1" x14ac:dyDescent="0.3">
      <c r="A6" s="5" t="s">
        <v>53</v>
      </c>
      <c r="B6" s="6" t="s">
        <v>54</v>
      </c>
      <c r="C6" s="7">
        <v>0</v>
      </c>
      <c r="D6" s="7">
        <v>0</v>
      </c>
      <c r="E6" s="7">
        <v>0</v>
      </c>
      <c r="F6" s="8">
        <f>C6+D6+E6</f>
        <v>0</v>
      </c>
      <c r="G6" s="7">
        <v>0</v>
      </c>
      <c r="H6" s="8">
        <f>F6+G6</f>
        <v>0</v>
      </c>
    </row>
    <row r="7" spans="1:8" ht="30" customHeight="1" x14ac:dyDescent="0.3">
      <c r="A7" s="5" t="s">
        <v>55</v>
      </c>
      <c r="B7" s="6" t="s">
        <v>56</v>
      </c>
      <c r="C7" s="7">
        <v>40</v>
      </c>
      <c r="D7" s="8" t="s">
        <v>57</v>
      </c>
      <c r="E7" s="8" t="s">
        <v>58</v>
      </c>
      <c r="F7" s="8" t="s">
        <v>59</v>
      </c>
      <c r="G7" s="7">
        <v>0</v>
      </c>
      <c r="H7" s="8" t="s">
        <v>59</v>
      </c>
    </row>
    <row r="8" spans="1:8" ht="30" customHeight="1" x14ac:dyDescent="0.3">
      <c r="A8" s="9" t="s">
        <v>17</v>
      </c>
      <c r="B8" s="10" t="s">
        <v>60</v>
      </c>
      <c r="C8" s="11">
        <v>240</v>
      </c>
      <c r="D8" s="11">
        <v>235</v>
      </c>
      <c r="E8" s="11">
        <v>235</v>
      </c>
      <c r="F8" s="12">
        <f t="shared" ref="F8:F16" si="0">C8+D8+E8</f>
        <v>710</v>
      </c>
      <c r="G8" s="11">
        <v>260</v>
      </c>
      <c r="H8" s="12">
        <f t="shared" ref="H8:H16" si="1">F8+G8</f>
        <v>970</v>
      </c>
    </row>
    <row r="9" spans="1:8" ht="30" customHeight="1" x14ac:dyDescent="0.3">
      <c r="A9" s="5" t="s">
        <v>61</v>
      </c>
      <c r="B9" s="6" t="s">
        <v>62</v>
      </c>
      <c r="C9" s="7">
        <v>190</v>
      </c>
      <c r="D9" s="7">
        <v>100</v>
      </c>
      <c r="E9" s="7">
        <v>100</v>
      </c>
      <c r="F9" s="8">
        <f t="shared" si="0"/>
        <v>390</v>
      </c>
      <c r="G9" s="7">
        <v>105</v>
      </c>
      <c r="H9" s="8">
        <f t="shared" si="1"/>
        <v>495</v>
      </c>
    </row>
    <row r="10" spans="1:8" ht="30" customHeight="1" x14ac:dyDescent="0.3">
      <c r="A10" s="9" t="s">
        <v>63</v>
      </c>
      <c r="B10" s="10" t="s">
        <v>64</v>
      </c>
      <c r="C10" s="11">
        <v>120</v>
      </c>
      <c r="D10" s="11">
        <v>100</v>
      </c>
      <c r="E10" s="11">
        <v>0</v>
      </c>
      <c r="F10" s="12">
        <f t="shared" si="0"/>
        <v>220</v>
      </c>
      <c r="G10" s="11">
        <v>40</v>
      </c>
      <c r="H10" s="12">
        <f t="shared" si="1"/>
        <v>260</v>
      </c>
    </row>
    <row r="11" spans="1:8" ht="30" customHeight="1" x14ac:dyDescent="0.3">
      <c r="A11" s="5" t="s">
        <v>65</v>
      </c>
      <c r="B11" s="6" t="s">
        <v>66</v>
      </c>
      <c r="C11" s="7">
        <v>60</v>
      </c>
      <c r="D11" s="7">
        <v>60</v>
      </c>
      <c r="E11" s="7">
        <v>0</v>
      </c>
      <c r="F11" s="8">
        <f t="shared" si="0"/>
        <v>120</v>
      </c>
      <c r="G11" s="7">
        <v>40</v>
      </c>
      <c r="H11" s="8">
        <f t="shared" si="1"/>
        <v>160</v>
      </c>
    </row>
    <row r="12" spans="1:8" ht="30" customHeight="1" x14ac:dyDescent="0.3">
      <c r="A12" s="9" t="s">
        <v>67</v>
      </c>
      <c r="B12" s="10" t="s">
        <v>62</v>
      </c>
      <c r="C12" s="11">
        <v>190</v>
      </c>
      <c r="D12" s="11">
        <v>150</v>
      </c>
      <c r="E12" s="11">
        <v>150</v>
      </c>
      <c r="F12" s="12">
        <f t="shared" si="0"/>
        <v>490</v>
      </c>
      <c r="G12" s="11">
        <v>105</v>
      </c>
      <c r="H12" s="12">
        <f t="shared" si="1"/>
        <v>595</v>
      </c>
    </row>
    <row r="13" spans="1:8" ht="30" customHeight="1" x14ac:dyDescent="0.3">
      <c r="A13" s="5" t="s">
        <v>68</v>
      </c>
      <c r="B13" s="6" t="s">
        <v>64</v>
      </c>
      <c r="C13" s="7">
        <v>120</v>
      </c>
      <c r="D13" s="7">
        <v>100</v>
      </c>
      <c r="E13" s="7">
        <v>0</v>
      </c>
      <c r="F13" s="8">
        <f t="shared" si="0"/>
        <v>220</v>
      </c>
      <c r="G13" s="7">
        <v>40</v>
      </c>
      <c r="H13" s="8">
        <f t="shared" si="1"/>
        <v>260</v>
      </c>
    </row>
    <row r="14" spans="1:8" ht="30" customHeight="1" x14ac:dyDescent="0.3">
      <c r="A14" s="9" t="s">
        <v>69</v>
      </c>
      <c r="B14" s="10" t="s">
        <v>66</v>
      </c>
      <c r="C14" s="11">
        <v>60</v>
      </c>
      <c r="D14" s="11">
        <v>60</v>
      </c>
      <c r="E14" s="11">
        <v>0</v>
      </c>
      <c r="F14" s="12">
        <f t="shared" si="0"/>
        <v>120</v>
      </c>
      <c r="G14" s="11">
        <v>40</v>
      </c>
      <c r="H14" s="12">
        <f t="shared" si="1"/>
        <v>160</v>
      </c>
    </row>
    <row r="15" spans="1:8" ht="30" customHeight="1" x14ac:dyDescent="0.3">
      <c r="A15" s="5" t="s">
        <v>70</v>
      </c>
      <c r="B15" s="6" t="s">
        <v>71</v>
      </c>
      <c r="C15" s="7">
        <v>30</v>
      </c>
      <c r="D15" s="7">
        <v>40</v>
      </c>
      <c r="E15" s="7">
        <v>0</v>
      </c>
      <c r="F15" s="8">
        <f t="shared" si="0"/>
        <v>70</v>
      </c>
      <c r="G15" s="7">
        <v>30</v>
      </c>
      <c r="H15" s="8">
        <f t="shared" si="1"/>
        <v>100</v>
      </c>
    </row>
    <row r="16" spans="1:8" ht="30" customHeight="1" x14ac:dyDescent="0.3">
      <c r="A16" s="9" t="s">
        <v>72</v>
      </c>
      <c r="B16" s="10" t="s">
        <v>71</v>
      </c>
      <c r="C16" s="11">
        <v>30</v>
      </c>
      <c r="D16" s="11">
        <v>0</v>
      </c>
      <c r="E16" s="11">
        <v>0</v>
      </c>
      <c r="F16" s="12">
        <f t="shared" si="0"/>
        <v>30</v>
      </c>
      <c r="G16" s="11">
        <v>0</v>
      </c>
      <c r="H16" s="12">
        <f t="shared" si="1"/>
        <v>30</v>
      </c>
    </row>
    <row r="18" spans="1:8" ht="15" customHeight="1" x14ac:dyDescent="0.3">
      <c r="A18" s="30" t="s">
        <v>73</v>
      </c>
      <c r="B18" s="30"/>
      <c r="C18" s="30"/>
      <c r="D18" s="30"/>
      <c r="E18" s="30"/>
      <c r="F18" s="30"/>
      <c r="G18" s="30"/>
      <c r="H18" s="30"/>
    </row>
    <row r="19" spans="1:8" ht="15" customHeight="1" x14ac:dyDescent="0.3">
      <c r="A19" s="30" t="s">
        <v>74</v>
      </c>
      <c r="B19" s="30"/>
      <c r="C19" s="30"/>
      <c r="D19" s="30"/>
      <c r="E19" s="30"/>
      <c r="F19" s="30"/>
      <c r="G19" s="30"/>
      <c r="H19" s="30"/>
    </row>
    <row r="20" spans="1:8" ht="15" customHeight="1" x14ac:dyDescent="0.3">
      <c r="A20" s="30" t="s">
        <v>75</v>
      </c>
      <c r="B20" s="30"/>
      <c r="C20" s="30"/>
      <c r="D20" s="30"/>
      <c r="E20" s="30"/>
      <c r="F20" s="30"/>
      <c r="G20" s="30"/>
      <c r="H20" s="30"/>
    </row>
    <row r="21" spans="1:8" ht="15" customHeight="1" x14ac:dyDescent="0.3">
      <c r="A21" s="30" t="s">
        <v>76</v>
      </c>
      <c r="B21" s="30"/>
      <c r="C21" s="30"/>
      <c r="D21" s="30"/>
      <c r="E21" s="30"/>
      <c r="F21" s="30"/>
      <c r="G21" s="30"/>
      <c r="H21" s="30"/>
    </row>
    <row r="22" spans="1:8" ht="15" customHeight="1" x14ac:dyDescent="0.3">
      <c r="A22" s="30" t="s">
        <v>87</v>
      </c>
      <c r="B22" s="30"/>
      <c r="C22" s="30"/>
      <c r="D22" s="30"/>
      <c r="E22" s="30"/>
      <c r="F22" s="30"/>
      <c r="G22" s="30"/>
      <c r="H22" s="30"/>
    </row>
  </sheetData>
  <mergeCells count="6">
    <mergeCell ref="A22:H22"/>
    <mergeCell ref="A1:H1"/>
    <mergeCell ref="A18:H18"/>
    <mergeCell ref="A19:H19"/>
    <mergeCell ref="A20:H20"/>
    <mergeCell ref="A21:H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Lisez-moi</vt:lpstr>
      <vt:lpstr>Simulateur</vt:lpstr>
      <vt:lpstr>Barème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Céline VIGNOLET</cp:lastModifiedBy>
  <cp:revision>0</cp:revision>
  <cp:lastPrinted>2026-07-27T10:12:39Z</cp:lastPrinted>
  <dcterms:created xsi:type="dcterms:W3CDTF">2026-07-21T15:13:44Z</dcterms:created>
  <dcterms:modified xsi:type="dcterms:W3CDTF">2026-08-06T10:14:40Z</dcterms:modified>
  <dc:language>en-US</dc:language>
</cp:coreProperties>
</file>